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МО &quot;П.В.&quot;" sheetId="1" r:id="rId1"/>
  </sheets>
  <calcPr calcId="124519"/>
</workbook>
</file>

<file path=xl/calcChain.xml><?xml version="1.0" encoding="utf-8"?>
<calcChain xmlns="http://schemas.openxmlformats.org/spreadsheetml/2006/main">
  <c r="C73" i="1"/>
  <c r="C63"/>
  <c r="D64"/>
  <c r="C64"/>
  <c r="D70"/>
  <c r="C70"/>
  <c r="E64"/>
  <c r="E63" s="1"/>
  <c r="D63"/>
  <c r="C37"/>
  <c r="E70"/>
  <c r="E71"/>
  <c r="D71"/>
  <c r="C71"/>
  <c r="D61" l="1"/>
  <c r="E61"/>
  <c r="C61"/>
  <c r="D59"/>
  <c r="E59"/>
  <c r="C68"/>
  <c r="C65"/>
  <c r="C40" l="1"/>
  <c r="E34"/>
  <c r="D34"/>
  <c r="C34"/>
  <c r="C12"/>
  <c r="D12"/>
  <c r="D11" s="1"/>
  <c r="E12"/>
  <c r="E11" s="1"/>
  <c r="D48"/>
  <c r="E48"/>
  <c r="C48"/>
  <c r="C60"/>
  <c r="C59" s="1"/>
  <c r="C33" l="1"/>
  <c r="C55"/>
  <c r="E37"/>
  <c r="D37"/>
  <c r="C28"/>
  <c r="C27"/>
  <c r="C26"/>
  <c r="C57"/>
  <c r="C30"/>
  <c r="E65"/>
  <c r="D65"/>
  <c r="C24" l="1"/>
  <c r="C54"/>
  <c r="E27" l="1"/>
  <c r="D27"/>
  <c r="E28"/>
  <c r="D28"/>
  <c r="E26"/>
  <c r="D26"/>
  <c r="C11" l="1"/>
  <c r="D40"/>
  <c r="D33" s="1"/>
  <c r="E40"/>
  <c r="E33" s="1"/>
  <c r="D68" l="1"/>
  <c r="E68"/>
  <c r="D30" l="1"/>
  <c r="D29" s="1"/>
  <c r="E30"/>
  <c r="E29" s="1"/>
  <c r="C29"/>
  <c r="E54" l="1"/>
  <c r="E53" s="1"/>
  <c r="D54"/>
  <c r="D53" s="1"/>
  <c r="C53"/>
  <c r="D46"/>
  <c r="E46"/>
  <c r="C46"/>
  <c r="D24"/>
  <c r="D23" s="1"/>
  <c r="E24"/>
  <c r="E23" s="1"/>
  <c r="C23" l="1"/>
  <c r="C10" s="1"/>
  <c r="D51"/>
  <c r="E51" s="1"/>
  <c r="D57"/>
  <c r="D10" s="1"/>
  <c r="D73" s="1"/>
  <c r="E57"/>
  <c r="E10" s="1"/>
  <c r="E73" s="1"/>
</calcChain>
</file>

<file path=xl/sharedStrings.xml><?xml version="1.0" encoding="utf-8"?>
<sst xmlns="http://schemas.openxmlformats.org/spreadsheetml/2006/main" count="140" uniqueCount="139">
  <si>
    <t>к решению Совета народных депутатов</t>
  </si>
  <si>
    <t>Код БК РФ</t>
  </si>
  <si>
    <t>Наименование показателя</t>
  </si>
  <si>
    <t>НАЛОГОВЫЕ И НЕНАЛОГОВЫЕ  ДОХОДЫ</t>
  </si>
  <si>
    <t>Налоги на прибыль, доходы</t>
  </si>
  <si>
    <t>Налог на доходы 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</si>
  <si>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</si>
  <si>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</si>
  <si>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</si>
  <si>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</si>
  <si>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 собственности</t>
  </si>
  <si>
    <t>Доходы от оказания платных услуг и компенсации затрат государства</t>
  </si>
  <si>
    <t xml:space="preserve">Субвенции бюджетам субъектов Российской Федерации и муниципальных образований </t>
  </si>
  <si>
    <t>ВСЕГО ДОХОДОВ</t>
  </si>
  <si>
    <t>поселка Вольгинский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</si>
  <si>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</si>
  <si>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</si>
  <si>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</si>
  <si>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</si>
  <si>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</si>
  <si>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000 1110904510 0000 120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</si>
  <si>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 же имущества МУП, в том числе казенных)</t>
  </si>
  <si>
    <t>Доходы от оказания платных услуг (работ)</t>
  </si>
  <si>
    <t>Безвозмездные поступления</t>
  </si>
  <si>
    <t>Безвозмездные поступления от других бюджетов бюджетной системы  российской Федерации</t>
  </si>
  <si>
    <t>по кодам классификации доходов бюджетов</t>
  </si>
  <si>
    <t>Штрафы, санкции, возмещение ущерба</t>
  </si>
  <si>
    <t>182 1 01 00000 00 0000 000</t>
  </si>
  <si>
    <t>000 1 00 00000 00 0000 000</t>
  </si>
  <si>
    <t>182 1 01 02000 01 0000 110</t>
  </si>
  <si>
    <t>182 1 01 02020 01 1000 110</t>
  </si>
  <si>
    <t>100 1 03 00000 00 0000 000</t>
  </si>
  <si>
    <t>100 1 03 02000 01 0000 110</t>
  </si>
  <si>
    <t>182 1 06 00000 00 0000 000</t>
  </si>
  <si>
    <t>182 1 06 01000 00 0000 110</t>
  </si>
  <si>
    <t>182 1 01 02020 01 3000 110</t>
  </si>
  <si>
    <t>182 1 01 02030 01 1000 110</t>
  </si>
  <si>
    <t>182 1 01 02030 01 3000 110</t>
  </si>
  <si>
    <t>182 1 06 06000 00 0000 110</t>
  </si>
  <si>
    <t>903 1 08 00000 00 0000 000</t>
  </si>
  <si>
    <t>903 1 11 00000 00 0000 000</t>
  </si>
  <si>
    <t>903 1 13 00000 00 0000 000</t>
  </si>
  <si>
    <t>903 1 13 01000 00 0000 130</t>
  </si>
  <si>
    <t>599 1 16 00000 00 0000 000</t>
  </si>
  <si>
    <t>903 2 00 00000 00 0000 000</t>
  </si>
  <si>
    <t>903 2 02 00000 00 0000 000</t>
  </si>
  <si>
    <t>903 1 11 05035 13 0000 120</t>
  </si>
  <si>
    <t>903 1 13 01995 13 0000 130</t>
  </si>
  <si>
    <t>182 1 06 01030 13 1000 110</t>
  </si>
  <si>
    <t>182 106 01030 13 2100 110</t>
  </si>
  <si>
    <t>182 1 06 06033 13 1000 110</t>
  </si>
  <si>
    <t>182 1 06 06033 13 2100 110</t>
  </si>
  <si>
    <t>182 1 06 06033 13 3000 110</t>
  </si>
  <si>
    <t>182 1 06 06043 13 1000 110</t>
  </si>
  <si>
    <t>182 1 06 06043 13 2100 110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</si>
  <si>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изадолжность по соответствующему платежу, в том числе отмененному)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</si>
  <si>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законадательству Российской Федерации)</t>
  </si>
  <si>
    <t xml:space="preserve">    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</si>
  <si>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  Российской Федерации)</t>
  </si>
  <si>
    <t xml:space="preserve">      Налог на имущество физических лиц, взимаемый по ставкам, применяемым к объектам налогооблажения,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</si>
  <si>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    Налог на имущество физических лиц, взимаемый по ставкам, применяемым к объектам налогооблажения, расположенным в границах городских поселений (пени по соответствующему платежу)</t>
  </si>
  <si>
    <t xml:space="preserve">      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</si>
  <si>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    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</si>
  <si>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 xml:space="preserve">      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</si>
  <si>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      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</si>
  <si>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    Земельный налог с физических лиц, обладающих земельным участком, расположенным в границах городских поселений (пени соответствующему платежу)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</si>
  <si>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</si>
  <si>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    Прочие доходы от оказания платных услуг (работ) получателями средств бюджетов городских поселений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</si>
  <si>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</si>
  <si>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 xml:space="preserve">      Доходы от сдачи в  аренду имущества, находящегося в оперативном управлении органов управления городских поселений и созданных ими учреждений ( за исключением имущества муниципальных бюджетных и автономных учреждений)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</si>
  <si>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</si>
  <si>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Субвенции бюджетам городских поселений  на осуществление  первичного воинского учета на территориях, где отсутствуют военные комиссариаты</t>
  </si>
  <si>
    <t>182 1 01 02010 01 2100 110</t>
  </si>
  <si>
    <t>903 1 14 06013 13 0000 430</t>
  </si>
  <si>
    <t>903 1 11 05013 13 0000 120</t>
  </si>
  <si>
    <t>903 1 14 00000 00 0000 000</t>
  </si>
  <si>
    <t>руб.</t>
  </si>
  <si>
    <t>Акцизы по подакцизам и товарами (продукции), производимым на территории Российской Федерации</t>
  </si>
  <si>
    <t>182 1 01 02030 01 2100 110</t>
  </si>
  <si>
    <t xml:space="preserve">      Налог на доходы физических лиц с доходов,  полученных физическими лицами в соответствии со статьей 228 Налового кодекса Российской Федерации (пени по соответствующему платежу)</t>
  </si>
  <si>
    <t>Приложение № 6</t>
  </si>
  <si>
    <t>182 1 01 02010 01 3000 110</t>
  </si>
  <si>
    <t xml:space="preserve">      Налог на доходы физических лиц с доходов, полученные в виде дивидентов от долевого участия в деятельности организаций</t>
  </si>
  <si>
    <t>182 1 01 02020 01 2100 110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</si>
  <si>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</si>
  <si>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903 1 11 09045 13 0000 120</t>
  </si>
  <si>
    <t>Прочие поступления от использования имущества, находящегося в собственности городских  поселений (за исключением имущества муниципальных бюджетных и автономных учреждений, а так же имущества МУП, в том числе казенных)</t>
  </si>
  <si>
    <t>903 1 13 02995 13 0000 130</t>
  </si>
  <si>
    <t xml:space="preserve">      Прочие доходы от компенсации затрат бюджетов городских поселений</t>
  </si>
  <si>
    <t>903 1 08 04020 01 0000 110</t>
  </si>
  <si>
    <t>2021 г.</t>
  </si>
  <si>
    <t>182 1 01 02010 01 5000 110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</si>
  <si>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ст.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</si>
  <si>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182 1 05 00000 00 0000 000</t>
  </si>
  <si>
    <t>Налог на совокупный доход</t>
  </si>
  <si>
    <t>182 1 05 03000 00 0000 110</t>
  </si>
  <si>
    <t>Единый сельскохозяйственный налог</t>
  </si>
  <si>
    <t>182 1 05 03010 01 1000 110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</si>
  <si>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</si>
  <si>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182 1 05 03010 01 2100 1100</t>
  </si>
  <si>
    <t>Единый сельскохозяйственный налог (пени по соответствующему платежу)</t>
  </si>
  <si>
    <t>903 2 02 35118 13 0000 150</t>
  </si>
  <si>
    <t>903 2 02 35000 00 0000 150</t>
  </si>
  <si>
    <t>2022 г.</t>
  </si>
  <si>
    <t>903 2 02 20000 00 0000 150</t>
  </si>
  <si>
    <t>Субсидии бюджетам Российской Федерации и муниципальных образований межбюджетные субсидии)</t>
  </si>
  <si>
    <t>903 2 02 25555 13 0000 150</t>
  </si>
  <si>
    <t>Субсидии на реализацию программ формирования современной городской среды</t>
  </si>
  <si>
    <t>903 2 02 29999 13 7008 150</t>
  </si>
  <si>
    <t>100 1 03 02231 01 0000 110</t>
  </si>
  <si>
    <t>100 1 03 02241 01 0000 110</t>
  </si>
  <si>
    <t>100 1 03 02251 01 0000 110</t>
  </si>
  <si>
    <t>100 1 03 02261 01 0000 110</t>
  </si>
  <si>
    <t xml:space="preserve">Доходы от продажи материальных и нематериальных активов
</t>
  </si>
  <si>
    <t>599 1 16 02020 02 0000 140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</si>
  <si>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</si>
  <si>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182 1 01 02010 01 0000 110</t>
  </si>
  <si>
    <t>182 1 06 04012 02 0000 110</t>
  </si>
  <si>
    <t xml:space="preserve"> Транспортный налог</t>
  </si>
  <si>
    <t>Транспортный налог с физ лиц</t>
  </si>
  <si>
    <t>Транспортный налог с физ лиц (пени по соответствующему платежу)</t>
  </si>
  <si>
    <t>182 1 06 04012 02 1000 110</t>
  </si>
  <si>
    <t>182 1 06 04012 02 2100 110</t>
  </si>
  <si>
    <r>
      <t xml:space="preserve"> от              </t>
    </r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№</t>
    </r>
    <r>
      <rPr>
        <u/>
        <sz val="12"/>
        <rFont val="Times New Roman"/>
        <family val="1"/>
        <charset val="204"/>
      </rPr>
      <t xml:space="preserve">            </t>
    </r>
    <r>
      <rPr>
        <sz val="12"/>
        <color theme="0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       </t>
    </r>
  </si>
  <si>
    <t>на 2021 год и плановый период 2022-2023 годов</t>
  </si>
  <si>
    <t>2023 г.</t>
  </si>
  <si>
    <t xml:space="preserve"> Прочие неналоговые доходы</t>
  </si>
  <si>
    <t>Прочие неналоговые доходы бюджетов городских поселений</t>
  </si>
  <si>
    <t>903 1 17 00000 00 0000 180</t>
  </si>
  <si>
    <t>903 1 17 01050 13 0000 180</t>
  </si>
  <si>
    <t>903 2 19 00000 00 0000 150</t>
  </si>
  <si>
    <t>Возврат остатков субсидий, субвенций и иных межбюджетных трансфертов, имеющих целевое назначение, прошлых лет</t>
  </si>
  <si>
    <t>903 2 19 30000 00 0000 150</t>
  </si>
  <si>
    <t>903 2 19 35118 13 0000 150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</si>
  <si>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
имеющих целевое назначение, прошлых лет из бюджетов городских поселений</t>
  </si>
  <si>
    <t>Прочие субсидии бюджетам городских поселений (Прочие субсидии бюджетам поселений на софинансирование мероприятий по обеспечению территории документацией для осуществления градостроительной деятельности)</t>
  </si>
  <si>
    <t>Доходный потенциал бюджета  МО поселок Вольгинский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</si>
  <si>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Налогового кодекса 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</si>
  <si>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Налогового кодекса Российской Федерации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</si>
</sst>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8" applyNumberFormat="0" applyAlignment="0" applyProtection="0"/>
    <xf numFmtId="0" fontId="22" fillId="6" borderId="9" applyNumberFormat="0" applyAlignment="0" applyProtection="0"/>
    <xf numFmtId="0" fontId="23" fillId="6" borderId="8" applyNumberFormat="0" applyAlignment="0" applyProtection="0"/>
    <xf numFmtId="0" fontId="24" fillId="0" borderId="10" applyNumberFormat="0" applyFill="0" applyAlignment="0" applyProtection="0"/>
    <xf numFmtId="0" fontId="25" fillId="7" borderId="11" applyNumberFormat="0" applyAlignment="0" applyProtection="0"/>
    <xf numFmtId="0" fontId="26" fillId="0" borderId="0" applyNumberFormat="0" applyFill="0" applyBorder="0" applyAlignment="0" applyProtection="0"/>
    <xf numFmtId="0" fontId="7" fillId="8" borderId="1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/>
    <xf numFmtId="0" fontId="30" fillId="33" borderId="0"/>
    <xf numFmtId="0" fontId="30" fillId="33" borderId="0"/>
  </cellStyleXfs>
  <cellXfs count="63">
    <xf numFmtId="0" fontId="0" fillId="0" borderId="0" xfId="0"/>
    <xf numFmtId="0" fontId="1" fillId="34" borderId="0" xfId="1" applyFont="1" applyFill="1" applyAlignment="1">
      <alignment horizontal="center" vertical="top"/>
    </xf>
    <xf numFmtId="0" fontId="31" fillId="34" borderId="0" xfId="0" applyFont="1" applyFill="1" applyAlignment="1">
      <alignment vertical="top"/>
    </xf>
    <xf numFmtId="4" fontId="31" fillId="34" borderId="0" xfId="0" applyNumberFormat="1" applyFont="1" applyFill="1" applyAlignment="1">
      <alignment horizontal="center" vertical="top"/>
    </xf>
    <xf numFmtId="0" fontId="2" fillId="34" borderId="0" xfId="1" applyFont="1" applyFill="1" applyAlignment="1">
      <alignment horizontal="center" vertical="top"/>
    </xf>
    <xf numFmtId="0" fontId="2" fillId="34" borderId="0" xfId="1" applyFont="1" applyFill="1" applyAlignment="1">
      <alignment vertical="top"/>
    </xf>
    <xf numFmtId="4" fontId="2" fillId="34" borderId="0" xfId="1" applyNumberFormat="1" applyFont="1" applyFill="1" applyAlignment="1">
      <alignment horizontal="center" vertical="top"/>
    </xf>
    <xf numFmtId="4" fontId="31" fillId="34" borderId="0" xfId="0" applyNumberFormat="1" applyFont="1" applyFill="1"/>
    <xf numFmtId="0" fontId="6" fillId="34" borderId="2" xfId="1" applyFont="1" applyFill="1" applyBorder="1" applyAlignment="1">
      <alignment horizontal="center" vertical="top"/>
    </xf>
    <xf numFmtId="4" fontId="6" fillId="34" borderId="1" xfId="1" applyNumberFormat="1" applyFont="1" applyFill="1" applyBorder="1" applyAlignment="1">
      <alignment horizontal="center" vertical="top" wrapText="1"/>
    </xf>
    <xf numFmtId="4" fontId="6" fillId="34" borderId="1" xfId="0" applyNumberFormat="1" applyFont="1" applyFill="1" applyBorder="1" applyAlignment="1">
      <alignment horizontal="center" vertical="top"/>
    </xf>
    <xf numFmtId="0" fontId="11" fillId="34" borderId="1" xfId="1" applyFont="1" applyFill="1" applyBorder="1" applyAlignment="1">
      <alignment horizontal="center" vertical="top"/>
    </xf>
    <xf numFmtId="0" fontId="3" fillId="34" borderId="4" xfId="1" applyFont="1" applyFill="1" applyBorder="1" applyAlignment="1">
      <alignment vertical="top" wrapText="1"/>
    </xf>
    <xf numFmtId="4" fontId="11" fillId="34" borderId="1" xfId="0" applyNumberFormat="1" applyFont="1" applyFill="1" applyBorder="1" applyAlignment="1">
      <alignment horizontal="center" vertical="top" wrapText="1"/>
    </xf>
    <xf numFmtId="3" fontId="11" fillId="34" borderId="1" xfId="1" applyNumberFormat="1" applyFont="1" applyFill="1" applyBorder="1" applyAlignment="1">
      <alignment horizontal="center" vertical="top"/>
    </xf>
    <xf numFmtId="0" fontId="3" fillId="34" borderId="3" xfId="1" applyFont="1" applyFill="1" applyBorder="1" applyAlignment="1">
      <alignment vertical="top"/>
    </xf>
    <xf numFmtId="0" fontId="10" fillId="34" borderId="1" xfId="1" applyFont="1" applyFill="1" applyBorder="1" applyAlignment="1">
      <alignment horizontal="center" vertical="top"/>
    </xf>
    <xf numFmtId="0" fontId="9" fillId="34" borderId="3" xfId="1" applyFont="1" applyFill="1" applyBorder="1" applyAlignment="1">
      <alignment vertical="top"/>
    </xf>
    <xf numFmtId="4" fontId="10" fillId="34" borderId="1" xfId="0" applyNumberFormat="1" applyFont="1" applyFill="1" applyBorder="1" applyAlignment="1">
      <alignment horizontal="center" vertical="top" wrapText="1"/>
    </xf>
    <xf numFmtId="3" fontId="5" fillId="34" borderId="1" xfId="1" applyNumberFormat="1" applyFont="1" applyFill="1" applyBorder="1" applyAlignment="1">
      <alignment horizontal="center" vertical="top"/>
    </xf>
    <xf numFmtId="0" fontId="2" fillId="34" borderId="1" xfId="0" applyFont="1" applyFill="1" applyBorder="1" applyAlignment="1">
      <alignment horizontal="left" vertical="top" wrapText="1"/>
    </xf>
    <xf numFmtId="4" fontId="5" fillId="34" borderId="1" xfId="0" applyNumberFormat="1" applyFont="1" applyFill="1" applyBorder="1" applyAlignment="1">
      <alignment horizontal="center" vertical="top" wrapText="1"/>
    </xf>
    <xf numFmtId="0" fontId="5" fillId="34" borderId="1" xfId="1" applyFont="1" applyFill="1" applyBorder="1" applyAlignment="1">
      <alignment horizontal="center" vertical="top"/>
    </xf>
    <xf numFmtId="0" fontId="3" fillId="34" borderId="3" xfId="1" applyFont="1" applyFill="1" applyBorder="1" applyAlignment="1">
      <alignment vertical="top" wrapText="1"/>
    </xf>
    <xf numFmtId="0" fontId="9" fillId="34" borderId="3" xfId="1" applyFont="1" applyFill="1" applyBorder="1" applyAlignment="1">
      <alignment vertical="top" wrapText="1"/>
    </xf>
    <xf numFmtId="0" fontId="2" fillId="34" borderId="3" xfId="1" applyFont="1" applyFill="1" applyBorder="1" applyAlignment="1">
      <alignment vertical="top" wrapText="1"/>
    </xf>
    <xf numFmtId="4" fontId="33" fillId="34" borderId="1" xfId="0" applyNumberFormat="1" applyFont="1" applyFill="1" applyBorder="1" applyAlignment="1">
      <alignment horizontal="center" vertical="top"/>
    </xf>
    <xf numFmtId="0" fontId="5" fillId="34" borderId="1" xfId="0" applyFont="1" applyFill="1" applyBorder="1" applyAlignment="1">
      <alignment horizontal="center" vertical="top"/>
    </xf>
    <xf numFmtId="0" fontId="9" fillId="34" borderId="3" xfId="0" applyFont="1" applyFill="1" applyBorder="1" applyAlignment="1">
      <alignment horizontal="left" vertical="top" wrapText="1"/>
    </xf>
    <xf numFmtId="0" fontId="2" fillId="34" borderId="3" xfId="0" applyFont="1" applyFill="1" applyBorder="1" applyAlignment="1">
      <alignment horizontal="left" vertical="top" wrapText="1"/>
    </xf>
    <xf numFmtId="4" fontId="5" fillId="34" borderId="1" xfId="1" applyNumberFormat="1" applyFont="1" applyFill="1" applyBorder="1" applyAlignment="1">
      <alignment horizontal="center" vertical="top"/>
    </xf>
    <xf numFmtId="4" fontId="5" fillId="34" borderId="1" xfId="0" applyNumberFormat="1" applyFont="1" applyFill="1" applyBorder="1" applyAlignment="1">
      <alignment horizontal="center" vertical="top"/>
    </xf>
    <xf numFmtId="4" fontId="3" fillId="34" borderId="1" xfId="1" applyNumberFormat="1" applyFont="1" applyFill="1" applyBorder="1" applyAlignment="1">
      <alignment horizontal="center" vertical="top"/>
    </xf>
    <xf numFmtId="0" fontId="3" fillId="34" borderId="3" xfId="0" applyFont="1" applyFill="1" applyBorder="1" applyAlignment="1">
      <alignment horizontal="left" vertical="top" wrapText="1"/>
    </xf>
    <xf numFmtId="0" fontId="2" fillId="34" borderId="1" xfId="43" applyFont="1" applyFill="1" applyBorder="1" applyAlignment="1">
      <alignment horizontal="left" vertical="top" wrapText="1"/>
    </xf>
    <xf numFmtId="0" fontId="12" fillId="34" borderId="1" xfId="1" applyFont="1" applyFill="1" applyBorder="1" applyAlignment="1">
      <alignment horizontal="center" vertical="top"/>
    </xf>
    <xf numFmtId="0" fontId="13" fillId="34" borderId="1" xfId="1" applyFont="1" applyFill="1" applyBorder="1" applyAlignment="1">
      <alignment vertical="top" wrapText="1"/>
    </xf>
    <xf numFmtId="0" fontId="2" fillId="34" borderId="1" xfId="45" applyFont="1" applyFill="1" applyBorder="1" applyAlignment="1">
      <alignment horizontal="left" vertical="top" wrapText="1"/>
    </xf>
    <xf numFmtId="0" fontId="2" fillId="34" borderId="1" xfId="1" applyFont="1" applyFill="1" applyBorder="1" applyAlignment="1">
      <alignment horizontal="center" vertical="top"/>
    </xf>
    <xf numFmtId="4" fontId="4" fillId="34" borderId="1" xfId="0" applyNumberFormat="1" applyFont="1" applyFill="1" applyBorder="1" applyAlignment="1">
      <alignment horizontal="center" vertical="top" wrapText="1"/>
    </xf>
    <xf numFmtId="0" fontId="31" fillId="34" borderId="0" xfId="0" applyFont="1" applyFill="1" applyAlignment="1">
      <alignment horizontal="center" vertical="top"/>
    </xf>
    <xf numFmtId="4" fontId="5" fillId="34" borderId="0" xfId="0" applyNumberFormat="1" applyFont="1" applyFill="1"/>
    <xf numFmtId="4" fontId="6" fillId="34" borderId="4" xfId="0" applyNumberFormat="1" applyFont="1" applyFill="1" applyBorder="1" applyAlignment="1">
      <alignment horizontal="center" vertical="top"/>
    </xf>
    <xf numFmtId="4" fontId="5" fillId="34" borderId="14" xfId="0" applyNumberFormat="1" applyFont="1" applyFill="1" applyBorder="1" applyAlignment="1">
      <alignment horizontal="right" vertical="top"/>
    </xf>
    <xf numFmtId="4" fontId="5" fillId="34" borderId="14" xfId="0" applyNumberFormat="1" applyFont="1" applyFill="1" applyBorder="1" applyAlignment="1">
      <alignment horizontal="center" vertical="top"/>
    </xf>
    <xf numFmtId="4" fontId="11" fillId="34" borderId="14" xfId="0" applyNumberFormat="1" applyFont="1" applyFill="1" applyBorder="1" applyAlignment="1">
      <alignment horizontal="right"/>
    </xf>
    <xf numFmtId="4" fontId="31" fillId="34" borderId="14" xfId="0" applyNumberFormat="1" applyFont="1" applyFill="1" applyBorder="1"/>
    <xf numFmtId="4" fontId="5" fillId="34" borderId="0" xfId="0" applyNumberFormat="1" applyFont="1" applyFill="1" applyBorder="1" applyAlignment="1">
      <alignment horizontal="right" vertical="top"/>
    </xf>
    <xf numFmtId="0" fontId="34" fillId="0" borderId="0" xfId="0" applyFont="1"/>
    <xf numFmtId="0" fontId="11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1" fillId="35" borderId="1" xfId="0" applyFont="1" applyFill="1" applyBorder="1" applyAlignment="1">
      <alignment vertical="top"/>
    </xf>
    <xf numFmtId="0" fontId="5" fillId="35" borderId="1" xfId="0" applyFont="1" applyFill="1" applyBorder="1" applyAlignment="1">
      <alignment vertical="top"/>
    </xf>
    <xf numFmtId="0" fontId="2" fillId="34" borderId="4" xfId="45" applyFont="1" applyFill="1" applyBorder="1" applyAlignment="1">
      <alignment horizontal="left" vertical="top" wrapText="1"/>
    </xf>
    <xf numFmtId="0" fontId="3" fillId="34" borderId="1" xfId="45" applyFont="1" applyFill="1" applyBorder="1" applyAlignment="1">
      <alignment horizontal="left" vertical="top" wrapText="1"/>
    </xf>
    <xf numFmtId="0" fontId="13" fillId="34" borderId="1" xfId="45" applyFont="1" applyFill="1" applyBorder="1" applyAlignment="1">
      <alignment horizontal="left" vertical="top" wrapText="1"/>
    </xf>
    <xf numFmtId="4" fontId="12" fillId="34" borderId="1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4" fillId="34" borderId="0" xfId="1" applyFont="1" applyFill="1" applyAlignment="1">
      <alignment horizontal="center"/>
    </xf>
    <xf numFmtId="0" fontId="31" fillId="34" borderId="0" xfId="0" applyFont="1" applyFill="1" applyAlignment="1">
      <alignment horizontal="center"/>
    </xf>
    <xf numFmtId="0" fontId="31" fillId="34" borderId="0" xfId="0" applyFont="1" applyFill="1" applyAlignment="1"/>
    <xf numFmtId="4" fontId="5" fillId="34" borderId="0" xfId="1" applyNumberFormat="1" applyFont="1" applyFill="1" applyAlignment="1">
      <alignment horizontal="right"/>
    </xf>
    <xf numFmtId="4" fontId="31" fillId="34" borderId="0" xfId="0" applyNumberFormat="1" applyFont="1" applyFill="1" applyAlignment="1"/>
  </cellXfs>
  <cellStyles count="46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3"/>
    <cellStyle name="Обычный 4" xfId="44"/>
    <cellStyle name="Обычный 5" xfId="45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topLeftCell="A61" workbookViewId="0">
      <selection activeCell="C73" sqref="C73"/>
    </sheetView>
  </sheetViews>
  <sheetFormatPr defaultRowHeight="15.75"/>
  <cols>
    <col min="1" max="1" width="28.28515625" style="40" customWidth="1"/>
    <col min="2" max="2" width="50.5703125" style="2" customWidth="1"/>
    <col min="3" max="3" width="20.7109375" style="3" customWidth="1"/>
    <col min="4" max="4" width="19.140625" style="7" customWidth="1"/>
    <col min="5" max="5" width="19.28515625" style="44" customWidth="1"/>
    <col min="6" max="6" width="9.140625" style="48" customWidth="1"/>
  </cols>
  <sheetData>
    <row r="1" spans="1:5">
      <c r="A1" s="1"/>
      <c r="D1" s="61" t="s">
        <v>80</v>
      </c>
      <c r="E1" s="61"/>
    </row>
    <row r="2" spans="1:5">
      <c r="A2" s="1"/>
      <c r="C2" s="61" t="s">
        <v>0</v>
      </c>
      <c r="D2" s="62"/>
      <c r="E2" s="62"/>
    </row>
    <row r="3" spans="1:5">
      <c r="A3" s="1"/>
      <c r="D3" s="61" t="s">
        <v>14</v>
      </c>
      <c r="E3" s="61"/>
    </row>
    <row r="4" spans="1:5">
      <c r="A4" s="1"/>
      <c r="D4" s="61" t="s">
        <v>123</v>
      </c>
      <c r="E4" s="61"/>
    </row>
    <row r="5" spans="1:5" ht="18.75">
      <c r="A5" s="58" t="s">
        <v>136</v>
      </c>
      <c r="B5" s="58"/>
      <c r="C5" s="58"/>
      <c r="D5" s="60"/>
      <c r="E5" s="60"/>
    </row>
    <row r="6" spans="1:5" ht="18.75">
      <c r="A6" s="58" t="s">
        <v>25</v>
      </c>
      <c r="B6" s="58"/>
      <c r="C6" s="58"/>
      <c r="D6" s="60"/>
      <c r="E6" s="60"/>
    </row>
    <row r="7" spans="1:5" ht="18.75">
      <c r="A7" s="58" t="s">
        <v>124</v>
      </c>
      <c r="B7" s="59"/>
      <c r="C7" s="59"/>
      <c r="D7" s="60"/>
      <c r="E7" s="60"/>
    </row>
    <row r="8" spans="1:5">
      <c r="A8" s="4"/>
      <c r="B8" s="5"/>
      <c r="C8" s="6"/>
      <c r="E8" s="47" t="s">
        <v>76</v>
      </c>
    </row>
    <row r="9" spans="1:5" ht="18.75" customHeight="1">
      <c r="A9" s="8" t="s">
        <v>1</v>
      </c>
      <c r="B9" s="8" t="s">
        <v>2</v>
      </c>
      <c r="C9" s="9" t="s">
        <v>90</v>
      </c>
      <c r="D9" s="42" t="s">
        <v>103</v>
      </c>
      <c r="E9" s="10" t="s">
        <v>125</v>
      </c>
    </row>
    <row r="10" spans="1:5" ht="16.5" customHeight="1">
      <c r="A10" s="11" t="s">
        <v>28</v>
      </c>
      <c r="B10" s="12" t="s">
        <v>3</v>
      </c>
      <c r="C10" s="13">
        <f>C11+C23+C29+C33+C46+C48+C53+C59+C57+C61</f>
        <v>67928740.650000006</v>
      </c>
      <c r="D10" s="13">
        <f t="shared" ref="D10:E10" si="0">D11+D23+D29+D33+D46+D48+D53+D59+D57+D61</f>
        <v>69904817.299999997</v>
      </c>
      <c r="E10" s="13">
        <f t="shared" si="0"/>
        <v>71863947.299999997</v>
      </c>
    </row>
    <row r="11" spans="1:5">
      <c r="A11" s="14" t="s">
        <v>27</v>
      </c>
      <c r="B11" s="15" t="s">
        <v>4</v>
      </c>
      <c r="C11" s="56">
        <f>C12</f>
        <v>30212000</v>
      </c>
      <c r="D11" s="56">
        <f t="shared" ref="D11:E11" si="1">D12</f>
        <v>31722000</v>
      </c>
      <c r="E11" s="56">
        <f t="shared" si="1"/>
        <v>33308000</v>
      </c>
    </row>
    <row r="12" spans="1:5">
      <c r="A12" s="16" t="s">
        <v>29</v>
      </c>
      <c r="B12" s="17" t="s">
        <v>5</v>
      </c>
      <c r="C12" s="18">
        <f>C13+C14+C15+C17+C18+C19+C20+C21+C22+C16</f>
        <v>30212000</v>
      </c>
      <c r="D12" s="18">
        <f t="shared" ref="D12:E12" si="2">D13+D14+D15+D17+D18+D19+D20+D21+D22+D16</f>
        <v>31722000</v>
      </c>
      <c r="E12" s="18">
        <f t="shared" si="2"/>
        <v>33308000</v>
      </c>
    </row>
    <row r="13" spans="1:5" ht="138" customHeight="1">
      <c r="A13" s="19" t="s">
        <v>116</v>
      </c>
      <c r="B13" s="20" t="s">
        <v>137</v>
      </c>
      <c r="C13" s="21">
        <v>30037050</v>
      </c>
      <c r="D13" s="21">
        <v>31520905</v>
      </c>
      <c r="E13" s="21">
        <v>33090450</v>
      </c>
    </row>
    <row r="14" spans="1:5" ht="95.25" customHeight="1">
      <c r="A14" s="19" t="s">
        <v>72</v>
      </c>
      <c r="B14" s="20" t="s">
        <v>138</v>
      </c>
      <c r="C14" s="21">
        <v>16000</v>
      </c>
      <c r="D14" s="21">
        <v>18000</v>
      </c>
      <c r="E14" s="21">
        <v>19000</v>
      </c>
    </row>
    <row r="15" spans="1:5" ht="51" customHeight="1">
      <c r="A15" s="19" t="s">
        <v>81</v>
      </c>
      <c r="B15" s="20" t="s">
        <v>82</v>
      </c>
      <c r="C15" s="21">
        <v>5000</v>
      </c>
      <c r="D15" s="21">
        <v>6900</v>
      </c>
      <c r="E15" s="21">
        <v>7000</v>
      </c>
    </row>
    <row r="16" spans="1:5" ht="135" customHeight="1">
      <c r="A16" s="19" t="s">
        <v>91</v>
      </c>
      <c r="B16" s="20" t="s">
        <v>92</v>
      </c>
      <c r="C16" s="21">
        <v>200</v>
      </c>
      <c r="D16" s="21">
        <v>200</v>
      </c>
      <c r="E16" s="21">
        <v>200</v>
      </c>
    </row>
    <row r="17" spans="1:5" ht="167.25" customHeight="1">
      <c r="A17" s="19" t="s">
        <v>30</v>
      </c>
      <c r="B17" s="20" t="s">
        <v>55</v>
      </c>
      <c r="C17" s="21">
        <v>92000</v>
      </c>
      <c r="D17" s="21">
        <v>99000</v>
      </c>
      <c r="E17" s="21">
        <v>100000</v>
      </c>
    </row>
    <row r="18" spans="1:5" ht="141" customHeight="1">
      <c r="A18" s="19" t="s">
        <v>83</v>
      </c>
      <c r="B18" s="20" t="s">
        <v>84</v>
      </c>
      <c r="C18" s="21">
        <v>800</v>
      </c>
      <c r="D18" s="21">
        <v>890</v>
      </c>
      <c r="E18" s="21">
        <v>950</v>
      </c>
    </row>
    <row r="19" spans="1:5" ht="166.5" customHeight="1">
      <c r="A19" s="22" t="s">
        <v>35</v>
      </c>
      <c r="B19" s="20" t="s">
        <v>56</v>
      </c>
      <c r="C19" s="21">
        <v>50</v>
      </c>
      <c r="D19" s="21">
        <v>55</v>
      </c>
      <c r="E19" s="21">
        <v>60</v>
      </c>
    </row>
    <row r="20" spans="1:5" ht="51" customHeight="1">
      <c r="A20" s="22" t="s">
        <v>36</v>
      </c>
      <c r="B20" s="20" t="s">
        <v>57</v>
      </c>
      <c r="C20" s="21">
        <v>60000</v>
      </c>
      <c r="D20" s="21">
        <v>75000</v>
      </c>
      <c r="E20" s="21">
        <v>89000</v>
      </c>
    </row>
    <row r="21" spans="1:5" ht="64.5" customHeight="1">
      <c r="A21" s="22" t="s">
        <v>78</v>
      </c>
      <c r="B21" s="20" t="s">
        <v>79</v>
      </c>
      <c r="C21" s="21">
        <v>600</v>
      </c>
      <c r="D21" s="21">
        <v>600</v>
      </c>
      <c r="E21" s="21">
        <v>780</v>
      </c>
    </row>
    <row r="22" spans="1:5" ht="93.75" customHeight="1">
      <c r="A22" s="22" t="s">
        <v>37</v>
      </c>
      <c r="B22" s="20" t="s">
        <v>58</v>
      </c>
      <c r="C22" s="21">
        <v>300</v>
      </c>
      <c r="D22" s="21">
        <v>450</v>
      </c>
      <c r="E22" s="21">
        <v>560</v>
      </c>
    </row>
    <row r="23" spans="1:5" ht="31.5" customHeight="1">
      <c r="A23" s="11" t="s">
        <v>31</v>
      </c>
      <c r="B23" s="23" t="s">
        <v>15</v>
      </c>
      <c r="C23" s="13">
        <f>C24</f>
        <v>1017799.9999999999</v>
      </c>
      <c r="D23" s="13">
        <f t="shared" ref="D23:E23" si="3">D24</f>
        <v>1094400</v>
      </c>
      <c r="E23" s="13">
        <f t="shared" si="3"/>
        <v>1138200</v>
      </c>
    </row>
    <row r="24" spans="1:5" ht="45.75" customHeight="1">
      <c r="A24" s="16" t="s">
        <v>32</v>
      </c>
      <c r="B24" s="24" t="s">
        <v>77</v>
      </c>
      <c r="C24" s="18">
        <f>C25+C26+C27+C28</f>
        <v>1017799.9999999999</v>
      </c>
      <c r="D24" s="18">
        <f t="shared" ref="D24:E24" si="4">D25+D26+D27+D28</f>
        <v>1094400</v>
      </c>
      <c r="E24" s="18">
        <f t="shared" si="4"/>
        <v>1138200</v>
      </c>
    </row>
    <row r="25" spans="1:5" ht="92.25" customHeight="1">
      <c r="A25" s="22" t="s">
        <v>109</v>
      </c>
      <c r="B25" s="25" t="s">
        <v>16</v>
      </c>
      <c r="C25" s="21">
        <v>472402.61</v>
      </c>
      <c r="D25" s="21">
        <v>536547.30000000005</v>
      </c>
      <c r="E25" s="21">
        <v>537612.66</v>
      </c>
    </row>
    <row r="26" spans="1:5" ht="107.25" customHeight="1">
      <c r="A26" s="22" t="s">
        <v>110</v>
      </c>
      <c r="B26" s="25" t="s">
        <v>17</v>
      </c>
      <c r="C26" s="21">
        <f>2296.86+79.27</f>
        <v>2376.13</v>
      </c>
      <c r="D26" s="21">
        <f>2449.31-55.16</f>
        <v>2394.15</v>
      </c>
      <c r="E26" s="21">
        <f>2723.71-198.36</f>
        <v>2525.35</v>
      </c>
    </row>
    <row r="27" spans="1:5" ht="91.5" customHeight="1">
      <c r="A27" s="22" t="s">
        <v>111</v>
      </c>
      <c r="B27" s="25" t="s">
        <v>18</v>
      </c>
      <c r="C27" s="21">
        <f>634846.83-32292.93</f>
        <v>602553.89999999991</v>
      </c>
      <c r="D27" s="21">
        <f>676982.68-55546.03</f>
        <v>621436.65</v>
      </c>
      <c r="E27" s="21">
        <f>752827.21-89757.43</f>
        <v>663069.78</v>
      </c>
    </row>
    <row r="28" spans="1:5" ht="92.25" customHeight="1">
      <c r="A28" s="22" t="s">
        <v>112</v>
      </c>
      <c r="B28" s="25" t="s">
        <v>19</v>
      </c>
      <c r="C28" s="31">
        <f>0-60957.7+1425.06</f>
        <v>-59532.639999999999</v>
      </c>
      <c r="D28" s="26">
        <f>0-65003.57-974.53</f>
        <v>-65978.100000000006</v>
      </c>
      <c r="E28" s="26">
        <f>0-72286.12+7278.33</f>
        <v>-65007.789999999994</v>
      </c>
    </row>
    <row r="29" spans="1:5" ht="18.75" customHeight="1">
      <c r="A29" s="11" t="s">
        <v>93</v>
      </c>
      <c r="B29" s="23" t="s">
        <v>94</v>
      </c>
      <c r="C29" s="13">
        <f>C30</f>
        <v>300</v>
      </c>
      <c r="D29" s="13">
        <f t="shared" ref="D29:E29" si="5">D30</f>
        <v>360</v>
      </c>
      <c r="E29" s="13">
        <f t="shared" si="5"/>
        <v>390</v>
      </c>
    </row>
    <row r="30" spans="1:5" ht="15.75" customHeight="1">
      <c r="A30" s="16" t="s">
        <v>95</v>
      </c>
      <c r="B30" s="24" t="s">
        <v>96</v>
      </c>
      <c r="C30" s="18">
        <f>C31+C32</f>
        <v>300</v>
      </c>
      <c r="D30" s="18">
        <f t="shared" ref="D30:E30" si="6">D31+D32</f>
        <v>360</v>
      </c>
      <c r="E30" s="18">
        <f t="shared" si="6"/>
        <v>390</v>
      </c>
    </row>
    <row r="31" spans="1:5" ht="61.5" customHeight="1">
      <c r="A31" s="22" t="s">
        <v>97</v>
      </c>
      <c r="B31" s="25" t="s">
        <v>98</v>
      </c>
      <c r="C31" s="21">
        <v>200</v>
      </c>
      <c r="D31" s="21">
        <v>210</v>
      </c>
      <c r="E31" s="21">
        <v>230</v>
      </c>
    </row>
    <row r="32" spans="1:5" ht="33" customHeight="1">
      <c r="A32" s="22" t="s">
        <v>99</v>
      </c>
      <c r="B32" s="25" t="s">
        <v>100</v>
      </c>
      <c r="C32" s="21">
        <v>100</v>
      </c>
      <c r="D32" s="21">
        <v>150</v>
      </c>
      <c r="E32" s="21">
        <v>160</v>
      </c>
    </row>
    <row r="33" spans="1:5" ht="16.5" customHeight="1">
      <c r="A33" s="11" t="s">
        <v>33</v>
      </c>
      <c r="B33" s="23" t="s">
        <v>6</v>
      </c>
      <c r="C33" s="13">
        <f>C34+C40+C37</f>
        <v>19823000</v>
      </c>
      <c r="D33" s="13">
        <f>D34+D40+D37</f>
        <v>20245000</v>
      </c>
      <c r="E33" s="13">
        <f t="shared" ref="E33" si="7">E34+E40+E37</f>
        <v>20573000</v>
      </c>
    </row>
    <row r="34" spans="1:5" ht="15" customHeight="1">
      <c r="A34" s="16" t="s">
        <v>34</v>
      </c>
      <c r="B34" s="24" t="s">
        <v>7</v>
      </c>
      <c r="C34" s="18">
        <f>C36+C35</f>
        <v>1183000</v>
      </c>
      <c r="D34" s="18">
        <f>D36+D35</f>
        <v>1207000</v>
      </c>
      <c r="E34" s="18">
        <f>E36+E35</f>
        <v>1231000</v>
      </c>
    </row>
    <row r="35" spans="1:5" ht="90">
      <c r="A35" s="19" t="s">
        <v>48</v>
      </c>
      <c r="B35" s="20" t="s">
        <v>59</v>
      </c>
      <c r="C35" s="21">
        <v>714000</v>
      </c>
      <c r="D35" s="21">
        <v>721000</v>
      </c>
      <c r="E35" s="21">
        <v>741000</v>
      </c>
    </row>
    <row r="36" spans="1:5" ht="61.5" customHeight="1">
      <c r="A36" s="22" t="s">
        <v>49</v>
      </c>
      <c r="B36" s="20" t="s">
        <v>60</v>
      </c>
      <c r="C36" s="21">
        <v>469000</v>
      </c>
      <c r="D36" s="21">
        <v>486000</v>
      </c>
      <c r="E36" s="21">
        <v>490000</v>
      </c>
    </row>
    <row r="37" spans="1:5" ht="22.5" customHeight="1">
      <c r="A37" s="27" t="s">
        <v>117</v>
      </c>
      <c r="B37" s="28" t="s">
        <v>118</v>
      </c>
      <c r="C37" s="18">
        <f>C38+C39</f>
        <v>3466000</v>
      </c>
      <c r="D37" s="18">
        <f>D38+D39</f>
        <v>3537000</v>
      </c>
      <c r="E37" s="18">
        <f>E38+E39</f>
        <v>3607000</v>
      </c>
    </row>
    <row r="38" spans="1:5" ht="24.75" customHeight="1">
      <c r="A38" s="27" t="s">
        <v>121</v>
      </c>
      <c r="B38" s="29" t="s">
        <v>119</v>
      </c>
      <c r="C38" s="21">
        <v>3417051</v>
      </c>
      <c r="D38" s="21">
        <v>3537000</v>
      </c>
      <c r="E38" s="21">
        <v>3607000</v>
      </c>
    </row>
    <row r="39" spans="1:5" ht="60" customHeight="1">
      <c r="A39" s="27" t="s">
        <v>122</v>
      </c>
      <c r="B39" s="29" t="s">
        <v>120</v>
      </c>
      <c r="C39" s="21">
        <v>48949</v>
      </c>
      <c r="D39" s="21">
        <v>0</v>
      </c>
      <c r="E39" s="21">
        <v>0</v>
      </c>
    </row>
    <row r="40" spans="1:5" ht="18" customHeight="1">
      <c r="A40" s="16" t="s">
        <v>38</v>
      </c>
      <c r="B40" s="24" t="s">
        <v>8</v>
      </c>
      <c r="C40" s="18">
        <f>C45+C41+C42+C43+C44</f>
        <v>15174000</v>
      </c>
      <c r="D40" s="18">
        <f t="shared" ref="D40:E40" si="8">D45+D41+D42+D43+D44</f>
        <v>15501000</v>
      </c>
      <c r="E40" s="18">
        <f t="shared" si="8"/>
        <v>15735000</v>
      </c>
    </row>
    <row r="41" spans="1:5" ht="63.75" customHeight="1">
      <c r="A41" s="22" t="s">
        <v>50</v>
      </c>
      <c r="B41" s="20" t="s">
        <v>61</v>
      </c>
      <c r="C41" s="21">
        <v>12843300</v>
      </c>
      <c r="D41" s="21">
        <v>13325000</v>
      </c>
      <c r="E41" s="21">
        <v>13560000</v>
      </c>
    </row>
    <row r="42" spans="1:5" ht="47.25" customHeight="1">
      <c r="A42" s="22" t="s">
        <v>51</v>
      </c>
      <c r="B42" s="20" t="s">
        <v>62</v>
      </c>
      <c r="C42" s="21">
        <v>340700</v>
      </c>
      <c r="D42" s="21">
        <v>171000</v>
      </c>
      <c r="E42" s="21">
        <v>155000</v>
      </c>
    </row>
    <row r="43" spans="1:5" ht="74.25" customHeight="1">
      <c r="A43" s="22" t="s">
        <v>52</v>
      </c>
      <c r="B43" s="20" t="s">
        <v>63</v>
      </c>
      <c r="C43" s="21">
        <v>76000</v>
      </c>
      <c r="D43" s="21">
        <v>79000</v>
      </c>
      <c r="E43" s="21">
        <v>80000</v>
      </c>
    </row>
    <row r="44" spans="1:5" ht="78" customHeight="1">
      <c r="A44" s="22" t="s">
        <v>53</v>
      </c>
      <c r="B44" s="20" t="s">
        <v>64</v>
      </c>
      <c r="C44" s="21">
        <v>1896000</v>
      </c>
      <c r="D44" s="21">
        <v>1906000</v>
      </c>
      <c r="E44" s="21">
        <v>1920000</v>
      </c>
    </row>
    <row r="45" spans="1:5" ht="62.25" customHeight="1">
      <c r="A45" s="22" t="s">
        <v>54</v>
      </c>
      <c r="B45" s="20" t="s">
        <v>65</v>
      </c>
      <c r="C45" s="21">
        <v>18000</v>
      </c>
      <c r="D45" s="21">
        <v>20000</v>
      </c>
      <c r="E45" s="21">
        <v>20000</v>
      </c>
    </row>
    <row r="46" spans="1:5" ht="18.75" customHeight="1">
      <c r="A46" s="11" t="s">
        <v>39</v>
      </c>
      <c r="B46" s="23" t="s">
        <v>9</v>
      </c>
      <c r="C46" s="13">
        <f>C47</f>
        <v>2000</v>
      </c>
      <c r="D46" s="13">
        <f t="shared" ref="D46:E46" si="9">D47</f>
        <v>2200</v>
      </c>
      <c r="E46" s="13">
        <f t="shared" si="9"/>
        <v>2500</v>
      </c>
    </row>
    <row r="47" spans="1:5" ht="120">
      <c r="A47" s="22" t="s">
        <v>89</v>
      </c>
      <c r="B47" s="20" t="s">
        <v>68</v>
      </c>
      <c r="C47" s="21">
        <v>2000</v>
      </c>
      <c r="D47" s="21">
        <v>2200</v>
      </c>
      <c r="E47" s="21">
        <v>2500</v>
      </c>
    </row>
    <row r="48" spans="1:5" ht="47.25" customHeight="1">
      <c r="A48" s="11" t="s">
        <v>40</v>
      </c>
      <c r="B48" s="23" t="s">
        <v>10</v>
      </c>
      <c r="C48" s="13">
        <f>C49+C50+C52</f>
        <v>16824640.649999999</v>
      </c>
      <c r="D48" s="13">
        <f t="shared" ref="D48:E48" si="10">D49+D50+D52</f>
        <v>16781857.300000001</v>
      </c>
      <c r="E48" s="13">
        <f t="shared" si="10"/>
        <v>16782857.300000001</v>
      </c>
    </row>
    <row r="49" spans="1:5" ht="92.25" customHeight="1">
      <c r="A49" s="22" t="s">
        <v>74</v>
      </c>
      <c r="B49" s="20" t="s">
        <v>66</v>
      </c>
      <c r="C49" s="21">
        <v>385583.35</v>
      </c>
      <c r="D49" s="21">
        <v>340000</v>
      </c>
      <c r="E49" s="21">
        <v>340000</v>
      </c>
    </row>
    <row r="50" spans="1:5" ht="92.25" customHeight="1">
      <c r="A50" s="22" t="s">
        <v>46</v>
      </c>
      <c r="B50" s="20" t="s">
        <v>69</v>
      </c>
      <c r="C50" s="21">
        <v>16297857.300000001</v>
      </c>
      <c r="D50" s="21">
        <v>16297857.300000001</v>
      </c>
      <c r="E50" s="21">
        <v>16297857.300000001</v>
      </c>
    </row>
    <row r="51" spans="1:5" ht="72.75" hidden="1" customHeight="1">
      <c r="A51" s="22" t="s">
        <v>20</v>
      </c>
      <c r="B51" s="25" t="s">
        <v>21</v>
      </c>
      <c r="C51" s="30">
        <v>0</v>
      </c>
      <c r="D51" s="21">
        <f t="shared" ref="D51" si="11">C51*8.4/100+C51</f>
        <v>0</v>
      </c>
      <c r="E51" s="31">
        <f t="shared" ref="E51" si="12">D51*6/100+D51</f>
        <v>0</v>
      </c>
    </row>
    <row r="52" spans="1:5" ht="79.5" customHeight="1">
      <c r="A52" s="22" t="s">
        <v>85</v>
      </c>
      <c r="B52" s="20" t="s">
        <v>86</v>
      </c>
      <c r="C52" s="30">
        <v>141200</v>
      </c>
      <c r="D52" s="21">
        <v>144000</v>
      </c>
      <c r="E52" s="31">
        <v>145000</v>
      </c>
    </row>
    <row r="53" spans="1:5" ht="29.25" customHeight="1">
      <c r="A53" s="11" t="s">
        <v>41</v>
      </c>
      <c r="B53" s="23" t="s">
        <v>11</v>
      </c>
      <c r="C53" s="32">
        <f>C54</f>
        <v>49000</v>
      </c>
      <c r="D53" s="32">
        <f t="shared" ref="D53:E53" si="13">D54</f>
        <v>59000</v>
      </c>
      <c r="E53" s="32">
        <f t="shared" si="13"/>
        <v>59000</v>
      </c>
    </row>
    <row r="54" spans="1:5" ht="18" customHeight="1">
      <c r="A54" s="16" t="s">
        <v>42</v>
      </c>
      <c r="B54" s="24" t="s">
        <v>22</v>
      </c>
      <c r="C54" s="18">
        <f>C55+C56</f>
        <v>49000</v>
      </c>
      <c r="D54" s="18">
        <f>D55+D56</f>
        <v>59000</v>
      </c>
      <c r="E54" s="18">
        <f>E55+E56</f>
        <v>59000</v>
      </c>
    </row>
    <row r="55" spans="1:5" ht="30" customHeight="1">
      <c r="A55" s="22" t="s">
        <v>47</v>
      </c>
      <c r="B55" s="20" t="s">
        <v>67</v>
      </c>
      <c r="C55" s="21">
        <f>10000-10000</f>
        <v>0</v>
      </c>
      <c r="D55" s="21">
        <v>10000</v>
      </c>
      <c r="E55" s="21">
        <v>10000</v>
      </c>
    </row>
    <row r="56" spans="1:5" ht="30" customHeight="1">
      <c r="A56" s="22" t="s">
        <v>87</v>
      </c>
      <c r="B56" s="20" t="s">
        <v>88</v>
      </c>
      <c r="C56" s="21">
        <v>49000</v>
      </c>
      <c r="D56" s="21">
        <v>49000</v>
      </c>
      <c r="E56" s="21">
        <v>49000</v>
      </c>
    </row>
    <row r="57" spans="1:5" ht="29.25" customHeight="1">
      <c r="A57" s="11" t="s">
        <v>75</v>
      </c>
      <c r="B57" s="33" t="s">
        <v>113</v>
      </c>
      <c r="C57" s="13">
        <f>C58</f>
        <v>0</v>
      </c>
      <c r="D57" s="13">
        <f>D58</f>
        <v>0</v>
      </c>
      <c r="E57" s="13">
        <f>E58</f>
        <v>0</v>
      </c>
    </row>
    <row r="58" spans="1:5" ht="63.75" customHeight="1">
      <c r="A58" s="22" t="s">
        <v>73</v>
      </c>
      <c r="B58" s="20" t="s">
        <v>70</v>
      </c>
      <c r="C58" s="21">
        <v>0</v>
      </c>
      <c r="D58" s="21">
        <v>0</v>
      </c>
      <c r="E58" s="21">
        <v>0</v>
      </c>
    </row>
    <row r="59" spans="1:5" ht="18.75" customHeight="1">
      <c r="A59" s="11" t="s">
        <v>43</v>
      </c>
      <c r="B59" s="23" t="s">
        <v>26</v>
      </c>
      <c r="C59" s="13">
        <f>C60</f>
        <v>0</v>
      </c>
      <c r="D59" s="13">
        <f t="shared" ref="D59:E59" si="14">D60</f>
        <v>0</v>
      </c>
      <c r="E59" s="13">
        <f t="shared" si="14"/>
        <v>0</v>
      </c>
    </row>
    <row r="60" spans="1:5" ht="61.5" customHeight="1">
      <c r="A60" s="22" t="s">
        <v>114</v>
      </c>
      <c r="B60" s="34" t="s">
        <v>115</v>
      </c>
      <c r="C60" s="21">
        <f>30000-20000-10000</f>
        <v>0</v>
      </c>
      <c r="D60" s="21">
        <v>0</v>
      </c>
      <c r="E60" s="21">
        <v>0</v>
      </c>
    </row>
    <row r="61" spans="1:5" ht="21" customHeight="1">
      <c r="A61" s="51" t="s">
        <v>128</v>
      </c>
      <c r="B61" s="49" t="s">
        <v>126</v>
      </c>
      <c r="C61" s="13">
        <f>C62</f>
        <v>0</v>
      </c>
      <c r="D61" s="13">
        <f t="shared" ref="D61:E61" si="15">D62</f>
        <v>0</v>
      </c>
      <c r="E61" s="13">
        <f t="shared" si="15"/>
        <v>0</v>
      </c>
    </row>
    <row r="62" spans="1:5" ht="33" customHeight="1">
      <c r="A62" s="52" t="s">
        <v>129</v>
      </c>
      <c r="B62" s="50" t="s">
        <v>127</v>
      </c>
      <c r="C62" s="21">
        <v>0</v>
      </c>
      <c r="D62" s="21">
        <v>0</v>
      </c>
      <c r="E62" s="21">
        <v>0</v>
      </c>
    </row>
    <row r="63" spans="1:5" ht="15.75" customHeight="1">
      <c r="A63" s="11" t="s">
        <v>44</v>
      </c>
      <c r="B63" s="23" t="s">
        <v>23</v>
      </c>
      <c r="C63" s="13">
        <f>C64</f>
        <v>2082200</v>
      </c>
      <c r="D63" s="13">
        <f>D64</f>
        <v>2326600</v>
      </c>
      <c r="E63" s="13">
        <f t="shared" ref="E63" si="16">E64</f>
        <v>1426600</v>
      </c>
    </row>
    <row r="64" spans="1:5" ht="34.5" customHeight="1">
      <c r="A64" s="11" t="s">
        <v>45</v>
      </c>
      <c r="B64" s="23" t="s">
        <v>24</v>
      </c>
      <c r="C64" s="13">
        <f>C65+C68</f>
        <v>2082200</v>
      </c>
      <c r="D64" s="13">
        <f>D65+D68</f>
        <v>2326600</v>
      </c>
      <c r="E64" s="13">
        <f t="shared" ref="E64" si="17">E65+E68</f>
        <v>1426600</v>
      </c>
    </row>
    <row r="65" spans="1:5" ht="46.5" customHeight="1">
      <c r="A65" s="11" t="s">
        <v>104</v>
      </c>
      <c r="B65" s="23" t="s">
        <v>105</v>
      </c>
      <c r="C65" s="13">
        <f>C66+C67</f>
        <v>1847800</v>
      </c>
      <c r="D65" s="13">
        <f>D66+D67</f>
        <v>2084900</v>
      </c>
      <c r="E65" s="13">
        <f>E66+E67</f>
        <v>1184900</v>
      </c>
    </row>
    <row r="66" spans="1:5" ht="34.5" customHeight="1">
      <c r="A66" s="22" t="s">
        <v>106</v>
      </c>
      <c r="B66" s="25" t="s">
        <v>107</v>
      </c>
      <c r="C66" s="21">
        <v>752800</v>
      </c>
      <c r="D66" s="21">
        <v>784900</v>
      </c>
      <c r="E66" s="21">
        <v>784900</v>
      </c>
    </row>
    <row r="67" spans="1:5" ht="81.75" customHeight="1">
      <c r="A67" s="22" t="s">
        <v>108</v>
      </c>
      <c r="B67" s="57" t="s">
        <v>135</v>
      </c>
      <c r="C67" s="21">
        <v>1095000</v>
      </c>
      <c r="D67" s="21">
        <v>1300000</v>
      </c>
      <c r="E67" s="21">
        <v>400000</v>
      </c>
    </row>
    <row r="68" spans="1:5" ht="31.5" customHeight="1">
      <c r="A68" s="35" t="s">
        <v>102</v>
      </c>
      <c r="B68" s="36" t="s">
        <v>12</v>
      </c>
      <c r="C68" s="56">
        <f>C69</f>
        <v>234400</v>
      </c>
      <c r="D68" s="56">
        <f t="shared" ref="D68:E68" si="18">D69</f>
        <v>241700</v>
      </c>
      <c r="E68" s="56">
        <f t="shared" si="18"/>
        <v>241700</v>
      </c>
    </row>
    <row r="69" spans="1:5" ht="46.5" customHeight="1">
      <c r="A69" s="22" t="s">
        <v>101</v>
      </c>
      <c r="B69" s="37" t="s">
        <v>71</v>
      </c>
      <c r="C69" s="21">
        <v>234400</v>
      </c>
      <c r="D69" s="21">
        <v>241700</v>
      </c>
      <c r="E69" s="31">
        <v>241700</v>
      </c>
    </row>
    <row r="70" spans="1:5" ht="46.5" customHeight="1">
      <c r="A70" s="11" t="s">
        <v>130</v>
      </c>
      <c r="B70" s="54" t="s">
        <v>131</v>
      </c>
      <c r="C70" s="13">
        <f>C71</f>
        <v>0</v>
      </c>
      <c r="D70" s="13">
        <f>D71</f>
        <v>0</v>
      </c>
      <c r="E70" s="13">
        <f t="shared" ref="E70" si="19">E71</f>
        <v>0</v>
      </c>
    </row>
    <row r="71" spans="1:5" ht="46.5" customHeight="1">
      <c r="A71" s="22" t="s">
        <v>132</v>
      </c>
      <c r="B71" s="55" t="s">
        <v>131</v>
      </c>
      <c r="C71" s="56">
        <f>C72</f>
        <v>0</v>
      </c>
      <c r="D71" s="56">
        <f t="shared" ref="D71:E71" si="20">D72</f>
        <v>0</v>
      </c>
      <c r="E71" s="56">
        <f t="shared" si="20"/>
        <v>0</v>
      </c>
    </row>
    <row r="72" spans="1:5" ht="46.5" customHeight="1">
      <c r="A72" s="22" t="s">
        <v>133</v>
      </c>
      <c r="B72" s="53" t="s">
        <v>134</v>
      </c>
      <c r="C72" s="21">
        <v>0</v>
      </c>
      <c r="D72" s="21">
        <v>0</v>
      </c>
      <c r="E72" s="31">
        <v>0</v>
      </c>
    </row>
    <row r="73" spans="1:5" ht="18.75">
      <c r="A73" s="38"/>
      <c r="B73" s="12" t="s">
        <v>13</v>
      </c>
      <c r="C73" s="39">
        <f>C63+C10</f>
        <v>70010940.650000006</v>
      </c>
      <c r="D73" s="39">
        <f>D63+D10</f>
        <v>72231417.299999997</v>
      </c>
      <c r="E73" s="39">
        <f>E63+E10</f>
        <v>73290547.299999997</v>
      </c>
    </row>
    <row r="75" spans="1:5">
      <c r="D75" s="41"/>
    </row>
    <row r="76" spans="1:5">
      <c r="E76" s="43"/>
    </row>
    <row r="77" spans="1:5">
      <c r="E77" s="45"/>
    </row>
    <row r="78" spans="1:5" ht="15">
      <c r="E78" s="46"/>
    </row>
    <row r="79" spans="1:5" ht="24" customHeight="1"/>
    <row r="80" spans="1:5" ht="15.75" customHeight="1"/>
  </sheetData>
  <mergeCells count="7">
    <mergeCell ref="A7:E7"/>
    <mergeCell ref="C2:E2"/>
    <mergeCell ref="D1:E1"/>
    <mergeCell ref="D3:E3"/>
    <mergeCell ref="D4:E4"/>
    <mergeCell ref="A5:E5"/>
    <mergeCell ref="A6:E6"/>
  </mergeCells>
  <pageMargins left="0.19685039370078741" right="0.19685039370078741" top="1.1417322834645669" bottom="0.15748031496062992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 "П.В."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larina_ev</dc:creator>
  <cp:lastModifiedBy>larina_ev</cp:lastModifiedBy>
  <cp:lastPrinted>2020-09-14T11:21:28Z</cp:lastPrinted>
  <dcterms:created xsi:type="dcterms:W3CDTF">2013-12-09T11:58:34Z</dcterms:created>
  <dcterms:modified xsi:type="dcterms:W3CDTF">2020-12-03T14:04:56Z</dcterms:modified>
</cp:coreProperties>
</file>